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RY\alliso\"/>
    </mc:Choice>
  </mc:AlternateContent>
  <xr:revisionPtr revIDLastSave="0" documentId="13_ncr:1_{4CD2DDF0-43BB-4816-92D2-6AC38789A82F}" xr6:coauthVersionLast="41" xr6:coauthVersionMax="41" xr10:uidLastSave="{00000000-0000-0000-0000-000000000000}"/>
  <bookViews>
    <workbookView xWindow="-120" yWindow="-120" windowWidth="29040" windowHeight="15840" xr2:uid="{70077C87-3040-40BD-BDCB-0821CC62D03F}"/>
  </bookViews>
  <sheets>
    <sheet name="Certificaiton Analysis" sheetId="1" r:id="rId1"/>
  </sheets>
  <definedNames>
    <definedName name="_xlnm.Print_Area" localSheetId="0">'Certificaiton Analysis'!$A$1:$M$56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1" l="1"/>
  <c r="G49" i="1" s="1"/>
  <c r="I49" i="1" s="1"/>
  <c r="K49" i="1" s="1"/>
  <c r="H49" i="1" l="1"/>
  <c r="J49" i="1" s="1"/>
  <c r="L49" i="1"/>
  <c r="L35" i="1"/>
  <c r="L34" i="1"/>
  <c r="L33" i="1"/>
  <c r="L28" i="1"/>
  <c r="L27" i="1"/>
  <c r="L26" i="1"/>
  <c r="K45" i="1"/>
  <c r="D5" i="1"/>
  <c r="G5" i="1" s="1"/>
  <c r="F40" i="1"/>
  <c r="G40" i="1" s="1"/>
  <c r="H40" i="1" s="1"/>
  <c r="I40" i="1" s="1"/>
  <c r="J45" i="1"/>
  <c r="I45" i="1"/>
  <c r="H45" i="1"/>
  <c r="G45" i="1"/>
  <c r="F45" i="1"/>
  <c r="D45" i="1"/>
  <c r="F12" i="1"/>
  <c r="F36" i="1"/>
  <c r="G36" i="1" s="1"/>
  <c r="G37" i="1" s="1"/>
  <c r="F37" i="1"/>
  <c r="D25" i="1"/>
  <c r="D30" i="1" s="1"/>
  <c r="D31" i="1" s="1"/>
  <c r="D37" i="1"/>
  <c r="F29" i="1"/>
  <c r="G29" i="1" s="1"/>
  <c r="H29" i="1" s="1"/>
  <c r="I29" i="1" s="1"/>
  <c r="F25" i="1" l="1"/>
  <c r="L45" i="1"/>
  <c r="K25" i="1"/>
  <c r="J40" i="1"/>
  <c r="K40" i="1" s="1"/>
  <c r="H36" i="1"/>
  <c r="D38" i="1"/>
  <c r="D41" i="1" s="1"/>
  <c r="F30" i="1"/>
  <c r="J29" i="1"/>
  <c r="J25" i="1" l="1"/>
  <c r="F31" i="1"/>
  <c r="F38" i="1" s="1"/>
  <c r="F41" i="1" s="1"/>
  <c r="F44" i="1" s="1"/>
  <c r="F48" i="1" s="1"/>
  <c r="F50" i="1" s="1"/>
  <c r="J30" i="1"/>
  <c r="J31" i="1" s="1"/>
  <c r="K29" i="1"/>
  <c r="L29" i="1" s="1"/>
  <c r="L40" i="1"/>
  <c r="K47" i="1"/>
  <c r="K30" i="1"/>
  <c r="K31" i="1" s="1"/>
  <c r="I25" i="1"/>
  <c r="D44" i="1"/>
  <c r="D48" i="1" s="1"/>
  <c r="H37" i="1"/>
  <c r="I36" i="1"/>
  <c r="G25" i="1"/>
  <c r="L22" i="1" l="1"/>
  <c r="I46" i="1"/>
  <c r="H25" i="1"/>
  <c r="H30" i="1" s="1"/>
  <c r="G30" i="1"/>
  <c r="D50" i="1"/>
  <c r="J47" i="1"/>
  <c r="I47" i="1"/>
  <c r="L47" i="1" s="1"/>
  <c r="I30" i="1"/>
  <c r="I31" i="1" s="1"/>
  <c r="J36" i="1"/>
  <c r="I37" i="1"/>
  <c r="G31" i="1" l="1"/>
  <c r="G38" i="1" s="1"/>
  <c r="G41" i="1" s="1"/>
  <c r="G44" i="1" s="1"/>
  <c r="G48" i="1" s="1"/>
  <c r="J46" i="1"/>
  <c r="K46" i="1" s="1"/>
  <c r="H31" i="1"/>
  <c r="H38" i="1" s="1"/>
  <c r="H41" i="1" s="1"/>
  <c r="H44" i="1" s="1"/>
  <c r="I38" i="1"/>
  <c r="I41" i="1" s="1"/>
  <c r="I44" i="1" s="1"/>
  <c r="I48" i="1" s="1"/>
  <c r="J37" i="1"/>
  <c r="J38" i="1" s="1"/>
  <c r="J41" i="1" s="1"/>
  <c r="J44" i="1" s="1"/>
  <c r="K36" i="1"/>
  <c r="L25" i="1"/>
  <c r="L30" i="1" s="1"/>
  <c r="L31" i="1" s="1"/>
  <c r="I50" i="1"/>
  <c r="H48" i="1" l="1"/>
  <c r="H50" i="1" s="1"/>
  <c r="J48" i="1"/>
  <c r="J50" i="1" s="1"/>
  <c r="L46" i="1"/>
  <c r="K37" i="1"/>
  <c r="K38" i="1" s="1"/>
  <c r="K41" i="1" s="1"/>
  <c r="K44" i="1" s="1"/>
  <c r="K48" i="1" s="1"/>
  <c r="L36" i="1"/>
  <c r="L37" i="1" s="1"/>
  <c r="G50" i="1"/>
  <c r="L38" i="1"/>
  <c r="L41" i="1" s="1"/>
  <c r="K50" i="1" l="1"/>
  <c r="L44" i="1"/>
  <c r="L48" i="1" s="1"/>
  <c r="L50" i="1" s="1"/>
  <c r="F15" i="1" l="1"/>
  <c r="F14" i="1"/>
</calcChain>
</file>

<file path=xl/sharedStrings.xml><?xml version="1.0" encoding="utf-8"?>
<sst xmlns="http://schemas.openxmlformats.org/spreadsheetml/2006/main" count="71" uniqueCount="61">
  <si>
    <t>Sales</t>
  </si>
  <si>
    <t>Cost of Sales</t>
  </si>
  <si>
    <t>March</t>
  </si>
  <si>
    <t>April</t>
  </si>
  <si>
    <t>May</t>
  </si>
  <si>
    <t>June</t>
  </si>
  <si>
    <t>July</t>
  </si>
  <si>
    <t>August</t>
  </si>
  <si>
    <t>Purchases</t>
  </si>
  <si>
    <t xml:space="preserve">Rent </t>
  </si>
  <si>
    <t>Other</t>
  </si>
  <si>
    <t>Total Cost of Sales</t>
  </si>
  <si>
    <t>Sales, General &amp; Admin</t>
  </si>
  <si>
    <t>Marketing</t>
  </si>
  <si>
    <t>Interest Expense</t>
  </si>
  <si>
    <t>Net Income</t>
  </si>
  <si>
    <t>Operating Income</t>
  </si>
  <si>
    <t>ABC Company</t>
  </si>
  <si>
    <t>Source of Funds</t>
  </si>
  <si>
    <t>Depreciation</t>
  </si>
  <si>
    <t>Deprecation</t>
  </si>
  <si>
    <t>Cash Flow Provided (Required) from Operations</t>
  </si>
  <si>
    <t>Principal Debt Payment</t>
  </si>
  <si>
    <t>Total</t>
  </si>
  <si>
    <t>Statement of Operations - Forecast</t>
  </si>
  <si>
    <t>Labor (1)</t>
  </si>
  <si>
    <t>Salaries (1)</t>
  </si>
  <si>
    <t>(1)</t>
  </si>
  <si>
    <t>(2)</t>
  </si>
  <si>
    <t xml:space="preserve">(3) </t>
  </si>
  <si>
    <t>Cash  as of March 31, 2020</t>
  </si>
  <si>
    <t>Line of Credit Available as of March 31, 2020</t>
  </si>
  <si>
    <t>Assumes Accounts Payable Terms of Net 30</t>
  </si>
  <si>
    <t>This adjustment would represent either a significant slowdown in collections of receivables due to COVID-19 or Sales Terms Net 30</t>
  </si>
  <si>
    <t>Assumes NO reduction in FTE's</t>
  </si>
  <si>
    <t>Total Source of Funds</t>
  </si>
  <si>
    <t>+</t>
  </si>
  <si>
    <t>=</t>
  </si>
  <si>
    <t xml:space="preserve">PPP Funding </t>
  </si>
  <si>
    <t>Gross Payroll</t>
  </si>
  <si>
    <t>Total Sales, General &amp; Admin</t>
  </si>
  <si>
    <t>Multiplier</t>
  </si>
  <si>
    <t>Loan Amount</t>
  </si>
  <si>
    <t>Computation of PPP Loan Amount</t>
  </si>
  <si>
    <t>Historical</t>
  </si>
  <si>
    <t xml:space="preserve">(1) </t>
  </si>
  <si>
    <t>From cell L50</t>
  </si>
  <si>
    <t>Summary of Additional Source of Funds (Required) or Excess</t>
  </si>
  <si>
    <t>COVID 19 Forecast based on Current Business Activity</t>
  </si>
  <si>
    <t>Forecasted</t>
  </si>
  <si>
    <t>Accounts receivable (2)</t>
  </si>
  <si>
    <t>Accounts payable (3)</t>
  </si>
  <si>
    <t>Disclaimer - This spreadsheet is designed to provide a potential example of performing a FAQ 31 evaluation of “current economic uncertainty” certification.  This is based on the Current Business Activity and Sources of Funds.  As of 5/5/20 there are still a number of questions in addressing the Certificaiton.  Also, this analysis is based on the best informaiton at the time of requesting the PPP Loan.</t>
  </si>
  <si>
    <t>Estimated Additional Sources of Funds (1)</t>
  </si>
  <si>
    <t>This may be additional debt available from current lender or possibly additioanl funds from other sources.  Needs additional guidance</t>
  </si>
  <si>
    <t>September</t>
  </si>
  <si>
    <t>Gross Profit</t>
  </si>
  <si>
    <t xml:space="preserve">Computation of Net Cash Provided (Required) </t>
  </si>
  <si>
    <t>Net Cash (Required) Provided</t>
  </si>
  <si>
    <t>Net Cash (Required)</t>
  </si>
  <si>
    <t>Additional Funds (Required)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</si>
</sst>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7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3" xfId="1" applyNumberFormat="1" applyFont="1" applyBorder="1"/>
    <xf numFmtId="165" fontId="0" fillId="0" borderId="0" xfId="0" applyNumberForma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1" applyNumberFormat="1" applyFont="1" applyBorder="1"/>
    <xf numFmtId="49" fontId="0" fillId="0" borderId="0" xfId="0" applyNumberFormat="1"/>
    <xf numFmtId="0" fontId="0" fillId="0" borderId="0" xfId="0" applyAlignment="1">
      <alignment horizontal="left" wrapText="1"/>
    </xf>
    <xf numFmtId="165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3" borderId="0" xfId="0" applyFont="1" applyFill="1"/>
    <xf numFmtId="0" fontId="2" fillId="0" borderId="0" xfId="0" applyFont="1"/>
    <xf numFmtId="165" fontId="2" fillId="0" borderId="2" xfId="1" applyNumberFormat="1" applyFont="1" applyBorder="1"/>
    <xf numFmtId="0" fontId="0" fillId="0" borderId="0" xfId="0" applyAlignment="1">
      <alignment horizontal="right"/>
    </xf>
    <xf numFmtId="167" fontId="0" fillId="0" borderId="0" xfId="2" applyNumberFormat="1" applyFont="1"/>
    <xf numFmtId="43" fontId="0" fillId="0" borderId="0" xfId="1" applyNumberFormat="1" applyFont="1"/>
    <xf numFmtId="165" fontId="3" fillId="0" borderId="2" xfId="1" applyNumberFormat="1" applyFont="1" applyBorder="1"/>
    <xf numFmtId="165" fontId="5" fillId="0" borderId="0" xfId="1" applyNumberFormat="1" applyFont="1" applyAlignment="1">
      <alignment horizontal="right"/>
    </xf>
    <xf numFmtId="165" fontId="2" fillId="0" borderId="0" xfId="1" applyNumberFormat="1" applyFont="1" applyBorder="1"/>
    <xf numFmtId="0" fontId="2" fillId="0" borderId="0" xfId="0" applyFont="1" applyAlignment="1">
      <alignment horizontal="left" wrapText="1"/>
    </xf>
    <xf numFmtId="165" fontId="2" fillId="0" borderId="0" xfId="1" applyNumberFormat="1" applyFo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7" fontId="2" fillId="0" borderId="0" xfId="2" applyNumberFormat="1" applyFont="1"/>
    <xf numFmtId="0" fontId="2" fillId="0" borderId="1" xfId="0" applyFont="1" applyBorder="1"/>
    <xf numFmtId="165" fontId="2" fillId="0" borderId="1" xfId="1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5" fontId="3" fillId="3" borderId="2" xfId="0" applyNumberFormat="1" applyFont="1" applyFill="1" applyBorder="1"/>
    <xf numFmtId="0" fontId="6" fillId="0" borderId="0" xfId="0" applyFont="1"/>
    <xf numFmtId="0" fontId="7" fillId="0" borderId="0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2" fillId="0" borderId="0" xfId="0" applyFont="1" applyFill="1"/>
    <xf numFmtId="165" fontId="3" fillId="0" borderId="0" xfId="0" applyNumberFormat="1" applyFont="1" applyFill="1" applyBorder="1"/>
    <xf numFmtId="165" fontId="3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549088</xdr:colOff>
      <xdr:row>0</xdr:row>
      <xdr:rowOff>56029</xdr:rowOff>
    </xdr:from>
    <xdr:to>
      <xdr:col>11</xdr:col>
      <xdr:colOff>437292</xdr:colOff>
      <xdr:row>5</xdr:row>
      <xdr:rowOff>94129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DD2CE6-4072-4791-9ED9-6BE8C6D25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56029"/>
          <a:ext cx="2424736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076C8-FAE3-434D-A7AD-00E3046E9951}">
  <sheetPr>
    <pageSetUpPr fitToPage="1"/>
  </sheetPr>
  <dimension ref="A1:V55"/>
  <sheetViews>
    <sheetView tabSelected="1" zoomScale="70" zoomScaleNormal="70" workbookViewId="0">
      <selection activeCell="O11" sqref="O11"/>
    </sheetView>
  </sheetViews>
  <sheetFormatPr defaultRowHeight="15" x14ac:dyDescent="0.25"/>
  <cols>
    <col min="1" max="1" width="2" customWidth="1"/>
    <col min="2" max="2" width="4.140625" customWidth="1"/>
    <col min="3" max="3" width="35.42578125" customWidth="1"/>
    <col min="4" max="4" width="19.140625" bestFit="1" customWidth="1"/>
    <col min="5" max="5" width="1.85546875" customWidth="1"/>
    <col min="6" max="6" width="13.28515625" bestFit="1" customWidth="1"/>
    <col min="7" max="7" width="16.85546875" bestFit="1" customWidth="1"/>
    <col min="8" max="8" width="13.140625" bestFit="1" customWidth="1"/>
    <col min="9" max="9" width="12.85546875" bestFit="1" customWidth="1"/>
    <col min="10" max="11" width="12.5703125" bestFit="1" customWidth="1"/>
    <col min="12" max="12" width="13.5703125" bestFit="1" customWidth="1"/>
    <col min="17" max="23" width="9.140625" customWidth="1"/>
  </cols>
  <sheetData>
    <row r="1" spans="1:12" ht="15" customHeight="1" x14ac:dyDescent="0.25">
      <c r="A1" s="16" t="s">
        <v>17</v>
      </c>
    </row>
    <row r="3" spans="1:12" x14ac:dyDescent="0.25">
      <c r="A3" s="16" t="s">
        <v>38</v>
      </c>
      <c r="C3" s="16"/>
      <c r="D3" s="16"/>
      <c r="E3" s="16"/>
      <c r="F3" s="16"/>
      <c r="G3" s="26" t="s">
        <v>42</v>
      </c>
    </row>
    <row r="4" spans="1:12" x14ac:dyDescent="0.25">
      <c r="C4" s="16"/>
      <c r="D4" s="27" t="s">
        <v>39</v>
      </c>
      <c r="E4" s="16"/>
      <c r="F4" s="27" t="s">
        <v>41</v>
      </c>
      <c r="G4" s="28"/>
    </row>
    <row r="5" spans="1:12" x14ac:dyDescent="0.25">
      <c r="C5" s="16" t="s">
        <v>43</v>
      </c>
      <c r="D5" s="29">
        <f>+D26+D33-75000</f>
        <v>340000</v>
      </c>
      <c r="E5" s="16"/>
      <c r="F5" s="7">
        <v>2.5</v>
      </c>
      <c r="G5" s="29">
        <f>+D5*F5</f>
        <v>850000</v>
      </c>
    </row>
    <row r="6" spans="1:12" ht="15.75" thickBot="1" x14ac:dyDescent="0.3">
      <c r="D6" s="19"/>
      <c r="G6" s="19"/>
    </row>
    <row r="7" spans="1:12" ht="15" customHeight="1" x14ac:dyDescent="0.25">
      <c r="A7" s="16" t="s">
        <v>47</v>
      </c>
      <c r="I7" s="38" t="s">
        <v>52</v>
      </c>
      <c r="J7" s="38"/>
      <c r="K7" s="38"/>
      <c r="L7" s="38"/>
    </row>
    <row r="8" spans="1:12" x14ac:dyDescent="0.25">
      <c r="B8" s="16" t="s">
        <v>18</v>
      </c>
      <c r="D8" s="1"/>
      <c r="E8" s="1"/>
      <c r="G8" s="1"/>
      <c r="H8" s="1"/>
      <c r="I8" s="39"/>
      <c r="J8" s="39"/>
      <c r="K8" s="39"/>
      <c r="L8" s="39"/>
    </row>
    <row r="9" spans="1:12" x14ac:dyDescent="0.25">
      <c r="C9" s="16" t="s">
        <v>30</v>
      </c>
      <c r="D9" s="16"/>
      <c r="E9" s="16"/>
      <c r="F9" s="25">
        <v>50000</v>
      </c>
      <c r="G9" s="1"/>
      <c r="H9" s="1"/>
      <c r="I9" s="39"/>
      <c r="J9" s="39"/>
      <c r="K9" s="39"/>
      <c r="L9" s="39"/>
    </row>
    <row r="10" spans="1:12" ht="15" customHeight="1" x14ac:dyDescent="0.25">
      <c r="C10" s="16" t="s">
        <v>31</v>
      </c>
      <c r="D10" s="16"/>
      <c r="E10" s="16"/>
      <c r="F10" s="23">
        <v>250000</v>
      </c>
      <c r="G10" s="1"/>
      <c r="H10" s="1"/>
      <c r="I10" s="39"/>
      <c r="J10" s="39"/>
      <c r="K10" s="39"/>
      <c r="L10" s="39"/>
    </row>
    <row r="11" spans="1:12" x14ac:dyDescent="0.25">
      <c r="C11" s="30" t="s">
        <v>53</v>
      </c>
      <c r="D11" s="30"/>
      <c r="E11" s="30"/>
      <c r="F11" s="31"/>
      <c r="G11" s="1"/>
      <c r="H11" s="1"/>
      <c r="I11" s="39"/>
      <c r="J11" s="39"/>
      <c r="K11" s="39"/>
      <c r="L11" s="39"/>
    </row>
    <row r="12" spans="1:12" x14ac:dyDescent="0.25">
      <c r="C12" s="16" t="s">
        <v>35</v>
      </c>
      <c r="D12" s="16"/>
      <c r="E12" s="16"/>
      <c r="F12" s="23">
        <f>SUM(F9:F11)</f>
        <v>300000</v>
      </c>
      <c r="G12" s="1" t="s">
        <v>36</v>
      </c>
      <c r="H12" s="1"/>
      <c r="I12" s="39"/>
      <c r="J12" s="39"/>
      <c r="K12" s="39"/>
      <c r="L12" s="39"/>
    </row>
    <row r="13" spans="1:12" x14ac:dyDescent="0.25">
      <c r="G13" s="1"/>
      <c r="H13" s="1"/>
      <c r="I13" s="39"/>
      <c r="J13" s="39"/>
      <c r="K13" s="39"/>
      <c r="L13" s="39"/>
    </row>
    <row r="14" spans="1:12" x14ac:dyDescent="0.25">
      <c r="C14" s="24" t="s">
        <v>59</v>
      </c>
      <c r="D14" s="36" t="s">
        <v>46</v>
      </c>
      <c r="E14" s="16"/>
      <c r="F14" s="42">
        <f>+L50</f>
        <v>-737000.00000000023</v>
      </c>
      <c r="G14" s="1" t="s">
        <v>36</v>
      </c>
      <c r="H14" s="1"/>
      <c r="I14" s="39"/>
      <c r="J14" s="39"/>
      <c r="K14" s="39"/>
      <c r="L14" s="39"/>
    </row>
    <row r="15" spans="1:12" ht="15.75" thickBot="1" x14ac:dyDescent="0.3">
      <c r="C15" s="15" t="s">
        <v>60</v>
      </c>
      <c r="D15" s="15"/>
      <c r="E15" s="15"/>
      <c r="F15" s="35">
        <f>+F12+L50</f>
        <v>-437000.00000000023</v>
      </c>
      <c r="G15" s="1" t="s">
        <v>37</v>
      </c>
      <c r="H15" s="1"/>
      <c r="I15" s="39"/>
      <c r="J15" s="39"/>
      <c r="K15" s="39"/>
      <c r="L15" s="39"/>
    </row>
    <row r="16" spans="1:12" ht="15.75" thickTop="1" x14ac:dyDescent="0.25">
      <c r="C16" s="40"/>
      <c r="D16" s="40"/>
      <c r="E16" s="40"/>
      <c r="F16" s="41"/>
      <c r="G16" s="1"/>
      <c r="H16" s="1"/>
      <c r="I16" s="39"/>
      <c r="J16" s="39"/>
      <c r="K16" s="39"/>
      <c r="L16" s="39"/>
    </row>
    <row r="17" spans="1:22" ht="24" customHeight="1" x14ac:dyDescent="0.25">
      <c r="B17" s="10" t="s">
        <v>45</v>
      </c>
      <c r="C17" t="s">
        <v>54</v>
      </c>
      <c r="D17" s="1"/>
      <c r="E17" s="1"/>
      <c r="F17" s="1"/>
      <c r="G17" s="1"/>
      <c r="H17" s="1"/>
      <c r="I17" s="37"/>
      <c r="J17" s="37"/>
      <c r="K17" s="37"/>
      <c r="L17" s="37"/>
      <c r="M17" s="37"/>
      <c r="N17" s="37"/>
      <c r="O17" s="37"/>
    </row>
    <row r="18" spans="1:22" ht="15.75" thickBot="1" x14ac:dyDescent="0.3">
      <c r="F18" s="1"/>
      <c r="G18" s="1"/>
      <c r="H18" s="1"/>
      <c r="I18" s="37"/>
      <c r="J18" s="37"/>
      <c r="K18" s="37"/>
      <c r="L18" s="37"/>
      <c r="M18" s="37"/>
      <c r="N18" s="37"/>
      <c r="O18" s="37"/>
    </row>
    <row r="19" spans="1:22" ht="15.75" thickBot="1" x14ac:dyDescent="0.3">
      <c r="A19" s="16" t="s">
        <v>24</v>
      </c>
      <c r="F19" s="32" t="s">
        <v>48</v>
      </c>
      <c r="G19" s="33"/>
      <c r="H19" s="33"/>
      <c r="I19" s="33"/>
      <c r="J19" s="33"/>
      <c r="K19" s="33"/>
      <c r="L19" s="34"/>
    </row>
    <row r="20" spans="1:22" x14ac:dyDescent="0.25">
      <c r="D20" s="6" t="s">
        <v>2</v>
      </c>
      <c r="E20" s="6"/>
      <c r="F20" s="6" t="s">
        <v>3</v>
      </c>
      <c r="G20" s="6" t="s">
        <v>4</v>
      </c>
      <c r="H20" s="6" t="s">
        <v>5</v>
      </c>
      <c r="I20" s="6" t="s">
        <v>6</v>
      </c>
      <c r="J20" s="6" t="s">
        <v>7</v>
      </c>
      <c r="K20" s="6" t="s">
        <v>55</v>
      </c>
      <c r="L20" s="13" t="s">
        <v>23</v>
      </c>
      <c r="Q20" s="8"/>
      <c r="R20" s="8"/>
      <c r="S20" s="8"/>
      <c r="T20" s="8"/>
      <c r="U20" s="8"/>
      <c r="V20" s="8"/>
    </row>
    <row r="22" spans="1:22" x14ac:dyDescent="0.25">
      <c r="B22" t="s">
        <v>0</v>
      </c>
      <c r="D22" s="1">
        <v>1000000</v>
      </c>
      <c r="E22" s="1"/>
      <c r="F22" s="1">
        <v>700000</v>
      </c>
      <c r="G22" s="1">
        <v>650000</v>
      </c>
      <c r="H22" s="1">
        <v>650000</v>
      </c>
      <c r="I22" s="1">
        <v>700000</v>
      </c>
      <c r="J22" s="1">
        <v>799999.99999999988</v>
      </c>
      <c r="K22" s="1">
        <v>850000</v>
      </c>
      <c r="L22" s="5">
        <f>SUM(F22:K22)</f>
        <v>4350000</v>
      </c>
    </row>
    <row r="23" spans="1:22" x14ac:dyDescent="0.25">
      <c r="D23" s="22" t="s">
        <v>44</v>
      </c>
      <c r="E23" s="1"/>
      <c r="F23" s="22" t="s">
        <v>49</v>
      </c>
      <c r="G23" s="22" t="s">
        <v>49</v>
      </c>
      <c r="H23" s="22" t="s">
        <v>49</v>
      </c>
      <c r="I23" s="22" t="s">
        <v>49</v>
      </c>
      <c r="J23" s="22" t="s">
        <v>49</v>
      </c>
      <c r="K23" s="22" t="s">
        <v>49</v>
      </c>
      <c r="L23" s="22" t="s">
        <v>49</v>
      </c>
    </row>
    <row r="24" spans="1:22" x14ac:dyDescent="0.25">
      <c r="B24" t="s">
        <v>1</v>
      </c>
      <c r="D24" s="1"/>
      <c r="E24" s="1"/>
      <c r="F24" s="1"/>
      <c r="G24" s="1"/>
      <c r="H24" s="1"/>
      <c r="I24" s="1"/>
      <c r="J24" s="1"/>
      <c r="K24" s="1"/>
    </row>
    <row r="25" spans="1:22" x14ac:dyDescent="0.25">
      <c r="C25" t="s">
        <v>8</v>
      </c>
      <c r="D25" s="1">
        <f>+D22*0.28</f>
        <v>280000</v>
      </c>
      <c r="E25" s="1"/>
      <c r="F25" s="1">
        <f t="shared" ref="F25:J25" si="0">+F22*0.28</f>
        <v>196000.00000000003</v>
      </c>
      <c r="G25" s="1">
        <f t="shared" si="0"/>
        <v>182000.00000000003</v>
      </c>
      <c r="H25" s="1">
        <f t="shared" si="0"/>
        <v>182000.00000000003</v>
      </c>
      <c r="I25" s="1">
        <f t="shared" si="0"/>
        <v>196000.00000000003</v>
      </c>
      <c r="J25" s="1">
        <f t="shared" si="0"/>
        <v>224000</v>
      </c>
      <c r="K25" s="1">
        <f t="shared" ref="K25" si="1">+K22*0.28</f>
        <v>238000.00000000003</v>
      </c>
      <c r="L25" s="5">
        <f t="shared" ref="L25:L28" si="2">SUM(F25:K25)</f>
        <v>1218000.0000000002</v>
      </c>
    </row>
    <row r="26" spans="1:22" x14ac:dyDescent="0.25">
      <c r="C26" t="s">
        <v>25</v>
      </c>
      <c r="D26" s="1">
        <v>240000</v>
      </c>
      <c r="E26" s="1"/>
      <c r="F26" s="1">
        <v>240000</v>
      </c>
      <c r="G26" s="1">
        <v>240000</v>
      </c>
      <c r="H26" s="1">
        <v>240000</v>
      </c>
      <c r="I26" s="1">
        <v>240000</v>
      </c>
      <c r="J26" s="1">
        <v>240000</v>
      </c>
      <c r="K26" s="1">
        <v>240000</v>
      </c>
      <c r="L26" s="5">
        <f t="shared" si="2"/>
        <v>1440000</v>
      </c>
    </row>
    <row r="27" spans="1:22" x14ac:dyDescent="0.25">
      <c r="C27" t="s">
        <v>19</v>
      </c>
      <c r="D27" s="1">
        <v>25000</v>
      </c>
      <c r="E27" s="1"/>
      <c r="F27" s="1">
        <v>25000</v>
      </c>
      <c r="G27" s="1">
        <v>25000</v>
      </c>
      <c r="H27" s="1">
        <v>25000</v>
      </c>
      <c r="I27" s="1">
        <v>25000</v>
      </c>
      <c r="J27" s="1">
        <v>25000</v>
      </c>
      <c r="K27" s="1">
        <v>25000</v>
      </c>
      <c r="L27" s="5">
        <f t="shared" si="2"/>
        <v>150000</v>
      </c>
    </row>
    <row r="28" spans="1:22" x14ac:dyDescent="0.25">
      <c r="C28" t="s">
        <v>9</v>
      </c>
      <c r="D28" s="1">
        <v>30000</v>
      </c>
      <c r="E28" s="1"/>
      <c r="F28" s="1">
        <v>30000</v>
      </c>
      <c r="G28" s="1">
        <v>30000</v>
      </c>
      <c r="H28" s="1">
        <v>30000</v>
      </c>
      <c r="I28" s="1">
        <v>30000</v>
      </c>
      <c r="J28" s="1">
        <v>30000</v>
      </c>
      <c r="K28" s="1">
        <v>30000</v>
      </c>
      <c r="L28" s="5">
        <f t="shared" si="2"/>
        <v>180000</v>
      </c>
    </row>
    <row r="29" spans="1:22" x14ac:dyDescent="0.25">
      <c r="C29" t="s">
        <v>10</v>
      </c>
      <c r="D29" s="2">
        <v>65000</v>
      </c>
      <c r="E29" s="2"/>
      <c r="F29" s="2">
        <f>+D29</f>
        <v>65000</v>
      </c>
      <c r="G29" s="2">
        <f t="shared" ref="G29:J29" si="3">+F29</f>
        <v>65000</v>
      </c>
      <c r="H29" s="2">
        <f t="shared" si="3"/>
        <v>65000</v>
      </c>
      <c r="I29" s="2">
        <f t="shared" si="3"/>
        <v>65000</v>
      </c>
      <c r="J29" s="2">
        <f t="shared" si="3"/>
        <v>65000</v>
      </c>
      <c r="K29" s="2">
        <f t="shared" ref="K29" si="4">+J29</f>
        <v>65000</v>
      </c>
      <c r="L29" s="12">
        <f>SUM(F29:K29)</f>
        <v>390000</v>
      </c>
    </row>
    <row r="30" spans="1:22" x14ac:dyDescent="0.25">
      <c r="C30" s="18" t="s">
        <v>11</v>
      </c>
      <c r="D30" s="4">
        <f>SUM(D25:D29)</f>
        <v>640000</v>
      </c>
      <c r="E30" s="1"/>
      <c r="F30" s="4">
        <f t="shared" ref="F30:K30" si="5">SUM(F25:F29)</f>
        <v>556000</v>
      </c>
      <c r="G30" s="4">
        <f t="shared" si="5"/>
        <v>542000</v>
      </c>
      <c r="H30" s="4">
        <f t="shared" si="5"/>
        <v>542000</v>
      </c>
      <c r="I30" s="4">
        <f t="shared" si="5"/>
        <v>556000</v>
      </c>
      <c r="J30" s="4">
        <f t="shared" si="5"/>
        <v>584000</v>
      </c>
      <c r="K30" s="4">
        <f t="shared" si="5"/>
        <v>598000</v>
      </c>
      <c r="L30" s="4">
        <f>SUM(L25:L29)</f>
        <v>3378000</v>
      </c>
    </row>
    <row r="31" spans="1:22" x14ac:dyDescent="0.25">
      <c r="C31" s="18" t="s">
        <v>56</v>
      </c>
      <c r="D31" s="1">
        <f>+D22-D30</f>
        <v>360000</v>
      </c>
      <c r="E31" s="1"/>
      <c r="F31" s="1">
        <f t="shared" ref="F31:L31" si="6">+F22-F30</f>
        <v>144000</v>
      </c>
      <c r="G31" s="1">
        <f t="shared" si="6"/>
        <v>108000</v>
      </c>
      <c r="H31" s="1">
        <f t="shared" si="6"/>
        <v>108000</v>
      </c>
      <c r="I31" s="1">
        <f t="shared" si="6"/>
        <v>144000</v>
      </c>
      <c r="J31" s="1">
        <f t="shared" si="6"/>
        <v>215999.99999999988</v>
      </c>
      <c r="K31" s="1">
        <f t="shared" si="6"/>
        <v>252000</v>
      </c>
      <c r="L31" s="1">
        <f t="shared" si="6"/>
        <v>972000</v>
      </c>
    </row>
    <row r="32" spans="1:22" x14ac:dyDescent="0.25">
      <c r="B32" t="s">
        <v>12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C33" t="s">
        <v>26</v>
      </c>
      <c r="D33" s="1">
        <v>175000</v>
      </c>
      <c r="E33" s="1"/>
      <c r="F33" s="1">
        <v>150000</v>
      </c>
      <c r="G33" s="1">
        <v>150000</v>
      </c>
      <c r="H33" s="1">
        <v>150000</v>
      </c>
      <c r="I33" s="1">
        <v>150000</v>
      </c>
      <c r="J33" s="1">
        <v>150000</v>
      </c>
      <c r="K33" s="1">
        <v>150000</v>
      </c>
      <c r="L33" s="5">
        <f t="shared" ref="L33:L35" si="7">SUM(F33:K33)</f>
        <v>900000</v>
      </c>
    </row>
    <row r="34" spans="1:12" x14ac:dyDescent="0.25">
      <c r="C34" t="s">
        <v>13</v>
      </c>
      <c r="D34" s="1">
        <v>50000</v>
      </c>
      <c r="E34" s="1"/>
      <c r="F34" s="1">
        <v>50000</v>
      </c>
      <c r="G34" s="1">
        <v>50000</v>
      </c>
      <c r="H34" s="1">
        <v>50000</v>
      </c>
      <c r="I34" s="1">
        <v>50000</v>
      </c>
      <c r="J34" s="1">
        <v>50000</v>
      </c>
      <c r="K34" s="1">
        <v>50000</v>
      </c>
      <c r="L34" s="5">
        <f t="shared" si="7"/>
        <v>300000</v>
      </c>
    </row>
    <row r="35" spans="1:12" x14ac:dyDescent="0.25">
      <c r="C35" t="s">
        <v>19</v>
      </c>
      <c r="D35" s="1">
        <v>5000</v>
      </c>
      <c r="E35" s="1"/>
      <c r="F35" s="1">
        <v>5000</v>
      </c>
      <c r="G35" s="1">
        <v>5000</v>
      </c>
      <c r="H35" s="1">
        <v>5000</v>
      </c>
      <c r="I35" s="1">
        <v>5000</v>
      </c>
      <c r="J35" s="1">
        <v>5000</v>
      </c>
      <c r="K35" s="1">
        <v>5000</v>
      </c>
      <c r="L35" s="5">
        <f t="shared" si="7"/>
        <v>30000</v>
      </c>
    </row>
    <row r="36" spans="1:12" x14ac:dyDescent="0.25">
      <c r="C36" t="s">
        <v>10</v>
      </c>
      <c r="D36" s="2">
        <v>45000</v>
      </c>
      <c r="E36" s="2"/>
      <c r="F36" s="2">
        <f>+D36</f>
        <v>45000</v>
      </c>
      <c r="G36" s="2">
        <f t="shared" ref="G36:J36" si="8">+F36</f>
        <v>45000</v>
      </c>
      <c r="H36" s="2">
        <f t="shared" si="8"/>
        <v>45000</v>
      </c>
      <c r="I36" s="2">
        <f t="shared" si="8"/>
        <v>45000</v>
      </c>
      <c r="J36" s="2">
        <f t="shared" si="8"/>
        <v>45000</v>
      </c>
      <c r="K36" s="2">
        <f t="shared" ref="K36" si="9">+J36</f>
        <v>45000</v>
      </c>
      <c r="L36" s="12">
        <f>SUM(F36:K36)</f>
        <v>270000</v>
      </c>
    </row>
    <row r="37" spans="1:12" x14ac:dyDescent="0.25">
      <c r="C37" s="18" t="s">
        <v>40</v>
      </c>
      <c r="D37" s="4">
        <f>SUM(D33:D36)</f>
        <v>275000</v>
      </c>
      <c r="E37" s="4"/>
      <c r="F37" s="4">
        <f t="shared" ref="F37:L37" si="10">SUM(F33:F36)</f>
        <v>250000</v>
      </c>
      <c r="G37" s="4">
        <f t="shared" si="10"/>
        <v>250000</v>
      </c>
      <c r="H37" s="4">
        <f t="shared" si="10"/>
        <v>250000</v>
      </c>
      <c r="I37" s="4">
        <f t="shared" si="10"/>
        <v>250000</v>
      </c>
      <c r="J37" s="4">
        <f t="shared" si="10"/>
        <v>250000</v>
      </c>
      <c r="K37" s="4">
        <f t="shared" si="10"/>
        <v>250000</v>
      </c>
      <c r="L37" s="4">
        <f t="shared" si="10"/>
        <v>1500000</v>
      </c>
    </row>
    <row r="38" spans="1:12" x14ac:dyDescent="0.25">
      <c r="C38" s="18" t="s">
        <v>16</v>
      </c>
      <c r="D38" s="1">
        <f>+D31-D37</f>
        <v>85000</v>
      </c>
      <c r="E38" s="1"/>
      <c r="F38" s="1">
        <f t="shared" ref="F38:L38" si="11">+F31-F37</f>
        <v>-106000</v>
      </c>
      <c r="G38" s="1">
        <f t="shared" si="11"/>
        <v>-142000</v>
      </c>
      <c r="H38" s="1">
        <f t="shared" si="11"/>
        <v>-142000</v>
      </c>
      <c r="I38" s="1">
        <f t="shared" si="11"/>
        <v>-106000</v>
      </c>
      <c r="J38" s="1">
        <f t="shared" si="11"/>
        <v>-34000.000000000116</v>
      </c>
      <c r="K38" s="1">
        <f t="shared" si="11"/>
        <v>2000</v>
      </c>
      <c r="L38" s="1">
        <f t="shared" si="11"/>
        <v>-528000</v>
      </c>
    </row>
    <row r="39" spans="1:12" x14ac:dyDescent="0.25"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B40" t="s">
        <v>14</v>
      </c>
      <c r="D40" s="1">
        <v>-25000</v>
      </c>
      <c r="E40" s="1"/>
      <c r="F40" s="1">
        <f>+D40</f>
        <v>-25000</v>
      </c>
      <c r="G40" s="1">
        <f>+F40</f>
        <v>-25000</v>
      </c>
      <c r="H40" s="1">
        <f t="shared" ref="H40:J40" si="12">+G40</f>
        <v>-25000</v>
      </c>
      <c r="I40" s="1">
        <f t="shared" si="12"/>
        <v>-25000</v>
      </c>
      <c r="J40" s="1">
        <f t="shared" si="12"/>
        <v>-25000</v>
      </c>
      <c r="K40" s="1">
        <f t="shared" ref="K40" si="13">+J40</f>
        <v>-25000</v>
      </c>
      <c r="L40" s="12">
        <f>SUM(F40:K40)</f>
        <v>-150000</v>
      </c>
    </row>
    <row r="41" spans="1:12" ht="15.75" thickBot="1" x14ac:dyDescent="0.3">
      <c r="C41" s="16" t="s">
        <v>15</v>
      </c>
      <c r="D41" s="17">
        <f>+D38+D40</f>
        <v>60000</v>
      </c>
      <c r="E41" s="17"/>
      <c r="F41" s="17">
        <f t="shared" ref="F41:L41" si="14">+F38+F40</f>
        <v>-131000</v>
      </c>
      <c r="G41" s="17">
        <f t="shared" si="14"/>
        <v>-167000</v>
      </c>
      <c r="H41" s="17">
        <f t="shared" si="14"/>
        <v>-167000</v>
      </c>
      <c r="I41" s="17">
        <f t="shared" si="14"/>
        <v>-131000</v>
      </c>
      <c r="J41" s="17">
        <f t="shared" si="14"/>
        <v>-59000.000000000116</v>
      </c>
      <c r="K41" s="17">
        <f t="shared" si="14"/>
        <v>-23000</v>
      </c>
      <c r="L41" s="17">
        <f t="shared" si="14"/>
        <v>-678000</v>
      </c>
    </row>
    <row r="42" spans="1:12" ht="15.75" thickTop="1" x14ac:dyDescent="0.25">
      <c r="D42" s="20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6" t="s">
        <v>57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C44" t="s">
        <v>15</v>
      </c>
      <c r="D44" s="1">
        <f>+D41</f>
        <v>60000</v>
      </c>
      <c r="E44" s="1"/>
      <c r="F44" s="1">
        <f t="shared" ref="F44:J44" si="15">+F41</f>
        <v>-131000</v>
      </c>
      <c r="G44" s="1">
        <f t="shared" si="15"/>
        <v>-167000</v>
      </c>
      <c r="H44" s="1">
        <f t="shared" si="15"/>
        <v>-167000</v>
      </c>
      <c r="I44" s="1">
        <f t="shared" si="15"/>
        <v>-131000</v>
      </c>
      <c r="J44" s="1">
        <f t="shared" si="15"/>
        <v>-59000.000000000116</v>
      </c>
      <c r="K44" s="1">
        <f t="shared" ref="K44" si="16">+K41</f>
        <v>-23000</v>
      </c>
      <c r="L44" s="5">
        <f t="shared" ref="L44:L46" si="17">SUM(F44:K44)</f>
        <v>-678000.00000000012</v>
      </c>
    </row>
    <row r="45" spans="1:12" x14ac:dyDescent="0.25">
      <c r="C45" t="s">
        <v>20</v>
      </c>
      <c r="D45" s="9">
        <f>+D35+D27</f>
        <v>30000</v>
      </c>
      <c r="E45" s="9"/>
      <c r="F45" s="9">
        <f t="shared" ref="F45:J45" si="18">+F35+F27</f>
        <v>30000</v>
      </c>
      <c r="G45" s="9">
        <f t="shared" si="18"/>
        <v>30000</v>
      </c>
      <c r="H45" s="9">
        <f t="shared" si="18"/>
        <v>30000</v>
      </c>
      <c r="I45" s="9">
        <f t="shared" si="18"/>
        <v>30000</v>
      </c>
      <c r="J45" s="9">
        <f t="shared" si="18"/>
        <v>30000</v>
      </c>
      <c r="K45" s="9">
        <f t="shared" ref="K45" si="19">+K35+K27</f>
        <v>30000</v>
      </c>
      <c r="L45" s="5">
        <f t="shared" si="17"/>
        <v>180000</v>
      </c>
    </row>
    <row r="46" spans="1:12" x14ac:dyDescent="0.25">
      <c r="C46" t="s">
        <v>50</v>
      </c>
      <c r="D46" s="9">
        <v>0</v>
      </c>
      <c r="E46" s="9"/>
      <c r="F46" s="9">
        <v>-75000</v>
      </c>
      <c r="G46" s="9"/>
      <c r="H46" s="9"/>
      <c r="I46" s="9">
        <f>+H22-I22</f>
        <v>-50000</v>
      </c>
      <c r="J46" s="9">
        <f>+I22-J22-I46</f>
        <v>-49999.999999999884</v>
      </c>
      <c r="K46" s="9">
        <f>+J22-K22-J46</f>
        <v>-2.3283064365386963E-10</v>
      </c>
      <c r="L46" s="5">
        <f t="shared" si="17"/>
        <v>-175000.00000000012</v>
      </c>
    </row>
    <row r="47" spans="1:12" x14ac:dyDescent="0.25">
      <c r="C47" t="s">
        <v>51</v>
      </c>
      <c r="D47" s="2"/>
      <c r="E47" s="9"/>
      <c r="F47" s="2"/>
      <c r="G47" s="2"/>
      <c r="H47" s="2"/>
      <c r="I47" s="2">
        <f>+I25-H25</f>
        <v>14000</v>
      </c>
      <c r="J47" s="2">
        <f>+J25-I25</f>
        <v>27999.999999999971</v>
      </c>
      <c r="K47" s="2">
        <f>+K25-J25</f>
        <v>14000.000000000029</v>
      </c>
      <c r="L47" s="12">
        <f>SUM(F47:K47)</f>
        <v>56000</v>
      </c>
    </row>
    <row r="48" spans="1:12" ht="30" x14ac:dyDescent="0.25">
      <c r="C48" s="11" t="s">
        <v>21</v>
      </c>
      <c r="D48" s="9">
        <f>SUM(D44:D46)</f>
        <v>90000</v>
      </c>
      <c r="E48" s="9"/>
      <c r="F48" s="9">
        <f>SUM(F44:F47)</f>
        <v>-176000</v>
      </c>
      <c r="G48" s="9">
        <f t="shared" ref="G48:L48" si="20">SUM(G44:G47)</f>
        <v>-137000</v>
      </c>
      <c r="H48" s="9">
        <f t="shared" si="20"/>
        <v>-137000</v>
      </c>
      <c r="I48" s="9">
        <f t="shared" si="20"/>
        <v>-137000</v>
      </c>
      <c r="J48" s="9">
        <f t="shared" si="20"/>
        <v>-51000.000000000029</v>
      </c>
      <c r="K48" s="9">
        <f t="shared" si="20"/>
        <v>20999.999999999796</v>
      </c>
      <c r="L48" s="9">
        <f t="shared" si="20"/>
        <v>-617000.00000000023</v>
      </c>
    </row>
    <row r="49" spans="2:12" x14ac:dyDescent="0.25">
      <c r="C49" t="s">
        <v>22</v>
      </c>
      <c r="D49" s="2">
        <v>-20000</v>
      </c>
      <c r="E49" s="2"/>
      <c r="F49" s="2">
        <f>+D49</f>
        <v>-20000</v>
      </c>
      <c r="G49" s="2">
        <f>+F49</f>
        <v>-20000</v>
      </c>
      <c r="H49" s="2">
        <f t="shared" ref="G49:K49" si="21">+F49</f>
        <v>-20000</v>
      </c>
      <c r="I49" s="2">
        <f t="shared" si="21"/>
        <v>-20000</v>
      </c>
      <c r="J49" s="2">
        <f t="shared" si="21"/>
        <v>-20000</v>
      </c>
      <c r="K49" s="2">
        <f t="shared" si="21"/>
        <v>-20000</v>
      </c>
      <c r="L49" s="12">
        <f>SUM(F49:K49)</f>
        <v>-120000</v>
      </c>
    </row>
    <row r="50" spans="2:12" ht="15.75" thickBot="1" x14ac:dyDescent="0.3">
      <c r="C50" s="11" t="s">
        <v>58</v>
      </c>
      <c r="D50" s="3">
        <f>+D48+D49</f>
        <v>70000</v>
      </c>
      <c r="E50" s="1"/>
      <c r="F50" s="3">
        <f t="shared" ref="F50:L50" si="22">+F48+F49</f>
        <v>-196000</v>
      </c>
      <c r="G50" s="3">
        <f t="shared" si="22"/>
        <v>-157000</v>
      </c>
      <c r="H50" s="3">
        <f t="shared" si="22"/>
        <v>-157000</v>
      </c>
      <c r="I50" s="3">
        <f t="shared" si="22"/>
        <v>-157000</v>
      </c>
      <c r="J50" s="3">
        <f t="shared" si="22"/>
        <v>-71000.000000000029</v>
      </c>
      <c r="K50" s="3">
        <f t="shared" si="22"/>
        <v>999.99999999979627</v>
      </c>
      <c r="L50" s="21">
        <f t="shared" si="22"/>
        <v>-737000.00000000023</v>
      </c>
    </row>
    <row r="51" spans="2:12" ht="15.75" thickTop="1" x14ac:dyDescent="0.25"/>
    <row r="52" spans="2:12" x14ac:dyDescent="0.25">
      <c r="B52" s="10" t="s">
        <v>27</v>
      </c>
      <c r="C52" t="s">
        <v>34</v>
      </c>
    </row>
    <row r="53" spans="2:12" x14ac:dyDescent="0.25">
      <c r="B53" s="10" t="s">
        <v>28</v>
      </c>
      <c r="C53" s="14" t="s">
        <v>33</v>
      </c>
      <c r="D53" s="14"/>
      <c r="E53" s="14"/>
      <c r="F53" s="14"/>
      <c r="G53" s="14"/>
      <c r="H53" s="14"/>
    </row>
    <row r="54" spans="2:12" x14ac:dyDescent="0.25">
      <c r="C54" s="14"/>
      <c r="D54" s="14"/>
      <c r="E54" s="14"/>
      <c r="F54" s="14"/>
      <c r="G54" s="14"/>
      <c r="H54" s="14"/>
    </row>
    <row r="55" spans="2:12" x14ac:dyDescent="0.25">
      <c r="B55" s="10" t="s">
        <v>29</v>
      </c>
      <c r="C55" t="s">
        <v>32</v>
      </c>
    </row>
  </sheetData>
  <mergeCells count="4">
    <mergeCell ref="I7:L16"/>
    <mergeCell ref="F19:L19"/>
    <mergeCell ref="C53:H54"/>
    <mergeCell ref="G3:G4"/>
  </mergeCells>
  <printOptions headings="1"/>
  <pageMargins left="0.2" right="0.2" top="0.25" bottom="0.2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Certificaiton Analysis</vt:lpstr>
      <vt:lpstr>'Certificaiton Analysis'!Print_Area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Cory M. Parnell</dc:creator>
  <cp:lastModifiedBy>Cory M. Parnell</cp:lastModifiedBy>
  <cp:lastPrinted>2020-05-05T16:20:45Z</cp:lastPrinted>
  <dcterms:created xsi:type="dcterms:W3CDTF">2020-05-05T13:28:49Z</dcterms:created>
  <dcterms:modified xsi:type="dcterms:W3CDTF">2020-05-05T20:41:32Z</dcterms:modified>
</cp:coreProperties>
</file>